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egister" sheetId="2" state="visible" r:id="rId4"/>
    <sheet name="Summary" sheetId="3" state="visible" r:id="rId5"/>
  </sheets>
  <definedNames>
    <definedName function="false" hidden="false" localSheetId="1" name="_xlnm.Print_Titles" vbProcedure="false">Register!$4:$4</definedName>
    <definedName function="false" hidden="true" localSheetId="1" name="_xlnm._FilterDatabase" vbProcedure="false">Register!$A$4:$Z$64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<sst xmlns="http://schemas.openxmlformats.org/spreadsheetml/2006/main" count="134" uniqueCount="114">
  <si>
    <t xml:space="preserve">SENIOR PROGRAM &amp; AI GOVERNANCE LEADER  ·  JEROME DAVIS  ·  SECONDORDERSTRATEGY.COM</t>
  </si>
  <si>
    <t xml:space="preserve">Agent Access Register</t>
  </si>
  <si>
    <t xml:space="preserve">One row per grant. A grant is one agent, one principal, one system and one pattern. Companion to the Agent Access Standard.</t>
  </si>
  <si>
    <t xml:space="preserve">HOW TO USE IT</t>
  </si>
  <si>
    <t xml:space="preserve">Edit</t>
  </si>
  <si>
    <t xml:space="preserve">Columns A to Y on the Register sheet. Pick from the drop-down lists where a column has one.</t>
  </si>
  <si>
    <t xml:space="preserve">Don't edit</t>
  </si>
  <si>
    <t xml:space="preserve">Column Z (Flag) and the Summary sheet. Both calculate on their own.</t>
  </si>
  <si>
    <t xml:space="preserve">Examples</t>
  </si>
  <si>
    <t xml:space="preserve">Rows 5 to 7 are examples, marked EX. Replace them with your own grants or delete them.</t>
  </si>
  <si>
    <t xml:space="preserve">Dates</t>
  </si>
  <si>
    <t xml:space="preserve">Enter dates as dates. Flags compare End date and Next review against today's date.</t>
  </si>
  <si>
    <t xml:space="preserve">PATTERNS</t>
  </si>
  <si>
    <t xml:space="preserve">A  Brokered sign-in</t>
  </si>
  <si>
    <t xml:space="preserve">Agent signs in as the principal through a credential manager. Principal approves each use. Logs show the principal. No controlled data, no high-impact actions.</t>
  </si>
  <si>
    <t xml:space="preserve">B  Delegated identity</t>
  </si>
  <si>
    <t xml:space="preserve">Agent has its own identity and a short-lived token naming agent and principal. Logs show both. Use for organizational systems and anything that writes, sends, buys or deletes.</t>
  </si>
  <si>
    <t xml:space="preserve">C  No agent access</t>
  </si>
  <si>
    <t xml:space="preserve">System is closed to agents. Default for controlled data until the agent and its model endpoint sit inside the authorized boundary.</t>
  </si>
  <si>
    <t xml:space="preserve">FLAGS</t>
  </si>
  <si>
    <t xml:space="preserve">No end date</t>
  </si>
  <si>
    <t xml:space="preserve">An active grant has no end date. Under the standard it is invalid.</t>
  </si>
  <si>
    <t xml:space="preserve">Expired but active</t>
  </si>
  <si>
    <t xml:space="preserve">The end date has passed and the status still says Active. Revoke it or issue a new grant.</t>
  </si>
  <si>
    <t xml:space="preserve">Check boundary</t>
  </si>
  <si>
    <t xml:space="preserve">Controlled data, model endpoint outside the boundary, and a pattern other than C. Close it or move the endpoint.</t>
  </si>
  <si>
    <t xml:space="preserve">Review overdue</t>
  </si>
  <si>
    <t xml:space="preserve">The next review date has passed.</t>
  </si>
  <si>
    <t xml:space="preserve">OK</t>
  </si>
  <si>
    <t xml:space="preserve">None of the above.</t>
  </si>
  <si>
    <t xml:space="preserve">Free to copy and adapt. A starting point, not legal or compliance advice.</t>
  </si>
  <si>
    <t xml:space="preserve">Edit columns A to Y. Column Z calculates. Rows marked EX are examples to replace.</t>
  </si>
  <si>
    <t xml:space="preserve">Grant ID</t>
  </si>
  <si>
    <t xml:space="preserve">Status</t>
  </si>
  <si>
    <t xml:space="preserve">Agent</t>
  </si>
  <si>
    <t xml:space="preserve">Agent owner</t>
  </si>
  <si>
    <t xml:space="preserve">Model</t>
  </si>
  <si>
    <t xml:space="preserve">Model endpoint location</t>
  </si>
  <si>
    <t xml:space="preserve">Endpoint inside boundary?</t>
  </si>
  <si>
    <t xml:space="preserve">Boundary confirmed by</t>
  </si>
  <si>
    <t xml:space="preserve">Principal (acting for)</t>
  </si>
  <si>
    <t xml:space="preserve">System</t>
  </si>
  <si>
    <t xml:space="preserve">Resources</t>
  </si>
  <si>
    <t xml:space="preserve">Data class</t>
  </si>
  <si>
    <t xml:space="preserve">Pattern</t>
  </si>
  <si>
    <t xml:space="preserve">Scopes allowed</t>
  </si>
  <si>
    <t xml:space="preserve">Scopes excluded</t>
  </si>
  <si>
    <t xml:space="preserve">High-impact actions</t>
  </si>
  <si>
    <t xml:space="preserve">High-impact approval</t>
  </si>
  <si>
    <t xml:space="preserve">Grant approver</t>
  </si>
  <si>
    <t xml:space="preserve">Approval date</t>
  </si>
  <si>
    <t xml:space="preserve">Risk accepted by</t>
  </si>
  <si>
    <t xml:space="preserve">Start date</t>
  </si>
  <si>
    <t xml:space="preserve">End date</t>
  </si>
  <si>
    <t xml:space="preserve">Revocation steps</t>
  </si>
  <si>
    <t xml:space="preserve">Log location</t>
  </si>
  <si>
    <t xml:space="preserve">Next review</t>
  </si>
  <si>
    <t xml:space="preserve">Flag</t>
  </si>
  <si>
    <t xml:space="preserve">EX-1</t>
  </si>
  <si>
    <t xml:space="preserve">Active</t>
  </si>
  <si>
    <t xml:space="preserve">Research assistant</t>
  </si>
  <si>
    <t xml:space="preserve">[Agent owner]</t>
  </si>
  <si>
    <t xml:space="preserve">[Model name]</t>
  </si>
  <si>
    <t xml:space="preserve">[Vendor cloud, US region]</t>
  </si>
  <si>
    <t xml:space="preserve">No</t>
  </si>
  <si>
    <t xml:space="preserve">[Security lead]</t>
  </si>
  <si>
    <t xml:space="preserve">[Principal]</t>
  </si>
  <si>
    <t xml:space="preserve">Vendor support portal</t>
  </si>
  <si>
    <t xml:space="preserve">Ticket history, read only</t>
  </si>
  <si>
    <t xml:space="preserve">Internal</t>
  </si>
  <si>
    <t xml:space="preserve">A</t>
  </si>
  <si>
    <t xml:space="preserve">View tickets; download invoices</t>
  </si>
  <si>
    <t xml:space="preserve">Create, edit or close tickets; change account settings</t>
  </si>
  <si>
    <t xml:space="preserve">None</t>
  </si>
  <si>
    <t xml:space="preserve">[System owner]</t>
  </si>
  <si>
    <t xml:space="preserve">Remove agent approval in the credential manager; end active session</t>
  </si>
  <si>
    <t xml:space="preserve">[Vendor audit log]</t>
  </si>
  <si>
    <t xml:space="preserve">EX-2</t>
  </si>
  <si>
    <t xml:space="preserve">Service desk agent</t>
  </si>
  <si>
    <t xml:space="preserve">[Inside enclave, documented in SSP]</t>
  </si>
  <si>
    <t xml:space="preserve">Yes</t>
  </si>
  <si>
    <t xml:space="preserve">[Service desk team]</t>
  </si>
  <si>
    <t xml:space="preserve">Ticketing system</t>
  </si>
  <si>
    <t xml:space="preserve">Queue A tickets</t>
  </si>
  <si>
    <t xml:space="preserve">Sensitive</t>
  </si>
  <si>
    <t xml:space="preserve">B</t>
  </si>
  <si>
    <t xml:space="preserve">Read tickets; draft replies; set priority</t>
  </si>
  <si>
    <t xml:space="preserve">Close tickets; change assignment rules; export data</t>
  </si>
  <si>
    <t xml:space="preserve">Send customer replies</t>
  </si>
  <si>
    <t xml:space="preserve">Step-up</t>
  </si>
  <si>
    <t xml:space="preserve">Disable agent identity in the identity provider; revoke tokens; confirm downstream delegations cut</t>
  </si>
  <si>
    <t xml:space="preserve">[SIEM index]</t>
  </si>
  <si>
    <t xml:space="preserve">EX-3</t>
  </si>
  <si>
    <t xml:space="preserve">Coding agent</t>
  </si>
  <si>
    <t xml:space="preserve">[Vendor cloud, outside boundary]</t>
  </si>
  <si>
    <t xml:space="preserve">[Engineering team]</t>
  </si>
  <si>
    <t xml:space="preserve">Program document library</t>
  </si>
  <si>
    <t xml:space="preserve">Controlled</t>
  </si>
  <si>
    <t xml:space="preserve">C</t>
  </si>
  <si>
    <t xml:space="preserve">All</t>
  </si>
  <si>
    <t xml:space="preserve">Keep conditional access block in place</t>
  </si>
  <si>
    <t xml:space="preserve">[Identity provider logs]</t>
  </si>
  <si>
    <t xml:space="preserve">Register summary</t>
  </si>
  <si>
    <t xml:space="preserve">Calculates from the Register sheet. Examples count until you replace them.</t>
  </si>
  <si>
    <t xml:space="preserve">GRANTS</t>
  </si>
  <si>
    <t xml:space="preserve">Grants recorded</t>
  </si>
  <si>
    <t xml:space="preserve">Active grants</t>
  </si>
  <si>
    <t xml:space="preserve">Active, Pattern A (brokered)</t>
  </si>
  <si>
    <t xml:space="preserve">Active, Pattern B (delegated)</t>
  </si>
  <si>
    <t xml:space="preserve">Systems closed, Pattern C</t>
  </si>
  <si>
    <t xml:space="preserve">NEEDS ACTION</t>
  </si>
  <si>
    <t xml:space="preserve">Expired but still active</t>
  </si>
  <si>
    <t xml:space="preserve">Share of active grants needing action</t>
  </si>
  <si>
    <t xml:space="preserve">Leadership should be able to answer three questions from this sheet: how many agent grants exist, who accepted the risk on each, and where each log lives.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</si>
</sst>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General"/>
    <numFmt numFmtId="167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5C4E3C"/>
      <name val="Arial"/>
      <family val="0"/>
      <charset val="1"/>
    </font>
    <font>
      <sz val="24"/>
      <color rgb="FF1C1915"/>
      <name val="Georgia"/>
      <family val="0"/>
      <charset val="1"/>
    </font>
    <font>
      <sz val="10"/>
      <color rgb="FF3D352B"/>
      <name val="Arial"/>
      <family val="0"/>
      <charset val="1"/>
    </font>
    <font>
      <b val="true"/>
      <sz val="8"/>
      <color rgb="FF573B1D"/>
      <name val="Arial"/>
      <family val="0"/>
      <charset val="1"/>
    </font>
    <font>
      <b val="true"/>
      <sz val="10"/>
      <color rgb="FF1C1915"/>
      <name val="Arial"/>
      <family val="0"/>
      <charset val="1"/>
    </font>
    <font>
      <sz val="18"/>
      <color rgb="FF1C1915"/>
      <name val="Georgia"/>
      <family val="0"/>
      <charset val="1"/>
    </font>
    <font>
      <sz val="9"/>
      <color rgb="FF5C4E3C"/>
      <name val="Arial"/>
      <family val="0"/>
      <charset val="1"/>
    </font>
    <font>
      <b val="true"/>
      <sz val="9"/>
      <color rgb="FFF5ECD9"/>
      <name val="Arial"/>
      <family val="0"/>
      <charset val="1"/>
    </font>
    <font>
      <i val="true"/>
      <sz val="9"/>
      <color rgb="FF3D352B"/>
      <name val="Arial"/>
      <family val="0"/>
      <charset val="1"/>
    </font>
    <font>
      <b val="true"/>
      <sz val="9"/>
      <color rgb="FF573B1D"/>
      <name val="Arial"/>
      <family val="0"/>
      <charset val="1"/>
    </font>
    <font>
      <sz val="9"/>
      <color rgb="FF3D352B"/>
      <name val="Arial"/>
      <family val="0"/>
      <charset val="1"/>
    </font>
    <font>
      <sz val="10"/>
      <color rgb="FF1C1915"/>
      <name val="Arial"/>
      <family val="0"/>
      <charset val="1"/>
    </font>
    <font>
      <b val="true"/>
      <sz val="11"/>
      <color rgb="FF1C191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C1915"/>
        <bgColor rgb="FF000000"/>
      </patternFill>
    </fill>
    <fill>
      <patternFill patternType="solid">
        <fgColor rgb="FF573B1D"/>
        <bgColor rgb="FF3D352B"/>
      </patternFill>
    </fill>
    <fill>
      <patternFill patternType="solid">
        <fgColor rgb="FFEBE0C8"/>
        <bgColor rgb="FFF2D7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4B47D"/>
      </bottom>
      <diagonal/>
    </border>
    <border diagonalUp="false" diagonalDown="false">
      <left/>
      <right/>
      <top/>
      <bottom style="thin">
        <color rgb="FFD1C5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C1915"/>
          <bgColor rgb="FF000000"/>
        </patternFill>
      </fill>
    </dxf>
    <dxf>
      <fill>
        <patternFill patternType="solid">
          <fgColor rgb="FFEBE0C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D352B"/>
          <bgColor rgb="FF000000"/>
        </patternFill>
      </fill>
    </dxf>
    <dxf>
      <fill>
        <patternFill patternType="solid">
          <fgColor rgb="FFF5ECD9"/>
          <bgColor rgb="FF000000"/>
        </patternFill>
      </fill>
    </dxf>
    <dxf>
      <fill>
        <patternFill patternType="solid">
          <fgColor rgb="FF573B1D"/>
          <bgColor rgb="FF000000"/>
        </patternFill>
      </fill>
    </dxf>
    <dxf>
      <fill>
        <patternFill>
          <bgColor rgb="FFF2D7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1C5B0"/>
      <rgbColor rgb="FF808080"/>
      <rgbColor rgb="FF9999FF"/>
      <rgbColor rgb="FF993366"/>
      <rgbColor rgb="FFF5ECD9"/>
      <rgbColor rgb="FFCCFFFF"/>
      <rgbColor rgb="FF660066"/>
      <rgbColor rgb="FFFF8080"/>
      <rgbColor rgb="FF0066CC"/>
      <rgbColor rgb="FFEBE0C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D4B47D"/>
      <rgbColor rgb="FFCC99FF"/>
      <rgbColor rgb="FFF2D7CC"/>
      <rgbColor rgb="FF3366FF"/>
      <rgbColor rgb="FF33CCCC"/>
      <rgbColor rgb="FF99CC00"/>
      <rgbColor rgb="FFFFCC00"/>
      <rgbColor rgb="FFFF9900"/>
      <rgbColor rgb="FFFF6600"/>
      <rgbColor rgb="FF5C4E3C"/>
      <rgbColor rgb="FF969696"/>
      <rgbColor rgb="FF003366"/>
      <rgbColor rgb="FF339966"/>
      <rgbColor rgb="FF1C1915"/>
      <rgbColor rgb="FF573B1D"/>
      <rgbColor rgb="FF993300"/>
      <rgbColor rgb="FF993366"/>
      <rgbColor rgb="FF333399"/>
      <rgbColor rgb="FF3D3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  <c r="C2" s="1"/>
    </row>
    <row r="3" customFormat="false" ht="37.5" hidden="false" customHeight="tru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.75" hidden="false" customHeight="true" outlineLevel="0" collapsed="false">
      <c r="B7" s="5" t="s">
        <v>4</v>
      </c>
      <c r="C7" s="6" t="s">
        <v>5</v>
      </c>
    </row>
    <row r="8" customFormat="false" ht="15.75" hidden="false" customHeight="true" outlineLevel="0" collapsed="false">
      <c r="B8" s="5" t="s">
        <v>6</v>
      </c>
      <c r="C8" s="6" t="s">
        <v>7</v>
      </c>
    </row>
    <row r="9" customFormat="false" ht="15.75" hidden="false" customHeight="true" outlineLevel="0" collapsed="false">
      <c r="B9" s="5" t="s">
        <v>8</v>
      </c>
      <c r="C9" s="6" t="s">
        <v>9</v>
      </c>
    </row>
    <row r="10" customFormat="false" ht="15.75" hidden="false" customHeight="true" outlineLevel="0" collapsed="false">
      <c r="B10" s="5" t="s">
        <v>10</v>
      </c>
      <c r="C10" s="6" t="s">
        <v>11</v>
      </c>
    </row>
    <row r="12" customFormat="false" ht="15" hidden="false" customHeight="false" outlineLevel="0" collapsed="false">
      <c r="B12" s="4" t="s">
        <v>12</v>
      </c>
    </row>
    <row r="13" customFormat="false" ht="27.75" hidden="false" customHeight="true" outlineLevel="0" collapsed="false">
      <c r="B13" s="5" t="s">
        <v>13</v>
      </c>
      <c r="C13" s="6" t="s">
        <v>14</v>
      </c>
    </row>
    <row r="14" customFormat="false" ht="27.75" hidden="false" customHeight="true" outlineLevel="0" collapsed="false">
      <c r="B14" s="5" t="s">
        <v>15</v>
      </c>
      <c r="C14" s="6" t="s">
        <v>16</v>
      </c>
    </row>
    <row r="15" customFormat="false" ht="27.75" hidden="false" customHeight="true" outlineLevel="0" collapsed="false">
      <c r="B15" s="5" t="s">
        <v>17</v>
      </c>
      <c r="C15" s="6" t="s">
        <v>18</v>
      </c>
    </row>
    <row r="17" customFormat="false" ht="15" hidden="false" customHeight="false" outlineLevel="0" collapsed="false">
      <c r="B17" s="4" t="s">
        <v>19</v>
      </c>
    </row>
    <row r="18" customFormat="false" ht="15.75" hidden="false" customHeight="true" outlineLevel="0" collapsed="false">
      <c r="B18" s="5" t="s">
        <v>20</v>
      </c>
      <c r="C18" s="6" t="s">
        <v>21</v>
      </c>
    </row>
    <row r="19" customFormat="false" ht="15.75" hidden="false" customHeight="true" outlineLevel="0" collapsed="false">
      <c r="B19" s="5" t="s">
        <v>22</v>
      </c>
      <c r="C19" s="6" t="s">
        <v>23</v>
      </c>
    </row>
    <row r="20" customFormat="false" ht="27.75" hidden="false" customHeight="true" outlineLevel="0" collapsed="false">
      <c r="B20" s="5" t="s">
        <v>24</v>
      </c>
      <c r="C20" s="6" t="s">
        <v>25</v>
      </c>
    </row>
    <row r="21" customFormat="false" ht="15.75" hidden="false" customHeight="true" outlineLevel="0" collapsed="false">
      <c r="B21" s="5" t="s">
        <v>26</v>
      </c>
      <c r="C21" s="6" t="s">
        <v>27</v>
      </c>
    </row>
    <row r="22" customFormat="false" ht="15.75" hidden="false" customHeight="true" outlineLevel="0" collapsed="false">
      <c r="B22" s="5" t="s">
        <v>28</v>
      </c>
      <c r="C22" s="6" t="s">
        <v>29</v>
      </c>
    </row>
    <row r="24" customFormat="false" ht="15" hidden="false" customHeight="false" outlineLevel="0" collapsed="false">
      <c r="B24" s="7" t="s">
        <v>30</v>
      </c>
    </row>
  </sheetData>
  <mergeCells count="1">
    <mergeCell ref="B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1"/>
    <col collapsed="false" customWidth="true" hidden="false" outlineLevel="0" max="3" min="3" style="0" width="22"/>
    <col collapsed="false" customWidth="true" hidden="false" outlineLevel="0" max="5" min="4" style="0" width="16"/>
    <col collapsed="false" customWidth="true" hidden="false" outlineLevel="0" max="6" min="6" style="0" width="22"/>
    <col collapsed="false" customWidth="true" hidden="false" outlineLevel="0" max="7" min="7" style="0" width="12"/>
    <col collapsed="false" customWidth="true" hidden="false" outlineLevel="0" max="8" min="8" style="0" width="16"/>
    <col collapsed="false" customWidth="true" hidden="false" outlineLevel="0" max="10" min="9" style="0" width="18"/>
    <col collapsed="false" customWidth="true" hidden="false" outlineLevel="0" max="11" min="11" style="0" width="22"/>
    <col collapsed="false" customWidth="true" hidden="false" outlineLevel="0" max="12" min="12" style="0" width="12"/>
    <col collapsed="false" customWidth="true" hidden="false" outlineLevel="0" max="13" min="13" style="0" width="9"/>
    <col collapsed="false" customWidth="true" hidden="false" outlineLevel="0" max="15" min="14" style="0" width="26"/>
    <col collapsed="false" customWidth="true" hidden="false" outlineLevel="0" max="16" min="16" style="0" width="24"/>
    <col collapsed="false" customWidth="true" hidden="false" outlineLevel="0" max="17" min="17" style="0" width="14"/>
    <col collapsed="false" customWidth="true" hidden="false" outlineLevel="0" max="18" min="18" style="0" width="16"/>
    <col collapsed="false" customWidth="true" hidden="false" outlineLevel="0" max="19" min="19" style="0" width="12"/>
    <col collapsed="false" customWidth="true" hidden="false" outlineLevel="0" max="20" min="20" style="0" width="16"/>
    <col collapsed="false" customWidth="true" hidden="false" outlineLevel="0" max="22" min="21" style="0" width="12"/>
    <col collapsed="false" customWidth="true" hidden="false" outlineLevel="0" max="23" min="23" style="0" width="30"/>
    <col collapsed="false" customWidth="true" hidden="false" outlineLevel="0" max="24" min="24" style="0" width="22"/>
    <col collapsed="false" customWidth="true" hidden="false" outlineLevel="0" max="25" min="25" style="0" width="12"/>
    <col collapsed="false" customWidth="true" hidden="false" outlineLevel="0" max="26" min="26" style="0" width="18"/>
  </cols>
  <sheetData>
    <row r="1" customFormat="false" ht="22.05" hidden="false" customHeight="false" outlineLevel="0" collapsed="false">
      <c r="A1" s="8" t="s">
        <v>1</v>
      </c>
    </row>
    <row r="2" customFormat="false" ht="15" hidden="false" customHeight="false" outlineLevel="0" collapsed="false">
      <c r="A2" s="9" t="s">
        <v>31</v>
      </c>
    </row>
    <row r="4" customFormat="false" ht="31.5" hidden="false" customHeight="true" outlineLevel="0" collapsed="false">
      <c r="A4" s="10" t="s">
        <v>32</v>
      </c>
      <c r="B4" s="10" t="s">
        <v>33</v>
      </c>
      <c r="C4" s="10" t="s">
        <v>34</v>
      </c>
      <c r="D4" s="10" t="s">
        <v>35</v>
      </c>
      <c r="E4" s="10" t="s">
        <v>36</v>
      </c>
      <c r="F4" s="10" t="s">
        <v>37</v>
      </c>
      <c r="G4" s="10" t="s">
        <v>38</v>
      </c>
      <c r="H4" s="10" t="s">
        <v>39</v>
      </c>
      <c r="I4" s="10" t="s">
        <v>40</v>
      </c>
      <c r="J4" s="10" t="s">
        <v>41</v>
      </c>
      <c r="K4" s="10" t="s">
        <v>42</v>
      </c>
      <c r="L4" s="10" t="s">
        <v>43</v>
      </c>
      <c r="M4" s="10" t="s">
        <v>44</v>
      </c>
      <c r="N4" s="10" t="s">
        <v>45</v>
      </c>
      <c r="O4" s="10" t="s">
        <v>46</v>
      </c>
      <c r="P4" s="10" t="s">
        <v>47</v>
      </c>
      <c r="Q4" s="10" t="s">
        <v>48</v>
      </c>
      <c r="R4" s="10" t="s">
        <v>49</v>
      </c>
      <c r="S4" s="10" t="s">
        <v>50</v>
      </c>
      <c r="T4" s="10" t="s">
        <v>51</v>
      </c>
      <c r="U4" s="10" t="s">
        <v>52</v>
      </c>
      <c r="V4" s="10" t="s">
        <v>53</v>
      </c>
      <c r="W4" s="10" t="s">
        <v>54</v>
      </c>
      <c r="X4" s="10" t="s">
        <v>55</v>
      </c>
      <c r="Y4" s="10" t="s">
        <v>56</v>
      </c>
      <c r="Z4" s="11" t="s">
        <v>57</v>
      </c>
    </row>
    <row r="5" customFormat="false" ht="22.35" hidden="false" customHeight="false" outlineLevel="0" collapsed="false">
      <c r="A5" s="12" t="s">
        <v>58</v>
      </c>
      <c r="B5" s="12" t="s">
        <v>59</v>
      </c>
      <c r="C5" s="12" t="s">
        <v>60</v>
      </c>
      <c r="D5" s="12" t="s">
        <v>61</v>
      </c>
      <c r="E5" s="12" t="s">
        <v>62</v>
      </c>
      <c r="F5" s="12" t="s">
        <v>63</v>
      </c>
      <c r="G5" s="12" t="s">
        <v>64</v>
      </c>
      <c r="H5" s="12" t="s">
        <v>65</v>
      </c>
      <c r="I5" s="12" t="s">
        <v>66</v>
      </c>
      <c r="J5" s="12" t="s">
        <v>67</v>
      </c>
      <c r="K5" s="12" t="s">
        <v>68</v>
      </c>
      <c r="L5" s="12" t="s">
        <v>69</v>
      </c>
      <c r="M5" s="12" t="s">
        <v>70</v>
      </c>
      <c r="N5" s="12" t="s">
        <v>71</v>
      </c>
      <c r="O5" s="12" t="s">
        <v>72</v>
      </c>
      <c r="P5" s="12" t="s">
        <v>73</v>
      </c>
      <c r="Q5" s="12" t="s">
        <v>73</v>
      </c>
      <c r="R5" s="12" t="s">
        <v>74</v>
      </c>
      <c r="S5" s="13" t="n">
        <v>46296</v>
      </c>
      <c r="T5" s="12"/>
      <c r="U5" s="13" t="n">
        <v>46296</v>
      </c>
      <c r="V5" s="13" t="n">
        <v>46387</v>
      </c>
      <c r="W5" s="12" t="s">
        <v>75</v>
      </c>
      <c r="X5" s="12" t="s">
        <v>76</v>
      </c>
      <c r="Y5" s="13" t="n">
        <v>46371</v>
      </c>
      <c r="Z5" s="14" t="str">
        <f aca="true">IF(A5="","",IF(AND(B5="Active",V5=""),"No end date",IF(AND(B5="Active",V5&lt;TODAY()),"Expired but active",IF(AND(L5="Controlled",G5&lt;&gt;"Yes",M5&lt;&gt;"C"),"Check boundary",IF(AND(B5="Active",Y5&lt;&gt;"",Y5&lt;TODAY()),"Review overdue","OK")))))</f>
        <v>OK</v>
      </c>
    </row>
    <row r="6" customFormat="false" ht="32.8" hidden="false" customHeight="false" outlineLevel="0" collapsed="false">
      <c r="A6" s="12" t="s">
        <v>77</v>
      </c>
      <c r="B6" s="12" t="s">
        <v>59</v>
      </c>
      <c r="C6" s="12" t="s">
        <v>78</v>
      </c>
      <c r="D6" s="12" t="s">
        <v>61</v>
      </c>
      <c r="E6" s="12" t="s">
        <v>62</v>
      </c>
      <c r="F6" s="12" t="s">
        <v>79</v>
      </c>
      <c r="G6" s="12" t="s">
        <v>80</v>
      </c>
      <c r="H6" s="12" t="s">
        <v>65</v>
      </c>
      <c r="I6" s="12" t="s">
        <v>81</v>
      </c>
      <c r="J6" s="12" t="s">
        <v>82</v>
      </c>
      <c r="K6" s="12" t="s">
        <v>83</v>
      </c>
      <c r="L6" s="12" t="s">
        <v>84</v>
      </c>
      <c r="M6" s="12" t="s">
        <v>85</v>
      </c>
      <c r="N6" s="12" t="s">
        <v>86</v>
      </c>
      <c r="O6" s="12" t="s">
        <v>87</v>
      </c>
      <c r="P6" s="12" t="s">
        <v>88</v>
      </c>
      <c r="Q6" s="12" t="s">
        <v>89</v>
      </c>
      <c r="R6" s="12" t="s">
        <v>74</v>
      </c>
      <c r="S6" s="13" t="n">
        <v>46310</v>
      </c>
      <c r="T6" s="12"/>
      <c r="U6" s="13" t="n">
        <v>46310</v>
      </c>
      <c r="V6" s="13" t="n">
        <v>46402</v>
      </c>
      <c r="W6" s="12" t="s">
        <v>90</v>
      </c>
      <c r="X6" s="12" t="s">
        <v>91</v>
      </c>
      <c r="Y6" s="13" t="n">
        <v>46392</v>
      </c>
      <c r="Z6" s="14" t="str">
        <f aca="true">IF(A6="","",IF(AND(B6="Active",V6=""),"No end date",IF(AND(B6="Active",V6&lt;TODAY()),"Expired but active",IF(AND(L6="Controlled",G6&lt;&gt;"Yes",M6&lt;&gt;"C"),"Check boundary",IF(AND(B6="Active",Y6&lt;&gt;"",Y6&lt;TODAY()),"Review overdue","OK")))))</f>
        <v>OK</v>
      </c>
    </row>
    <row r="7" customFormat="false" ht="22.35" hidden="false" customHeight="false" outlineLevel="0" collapsed="false">
      <c r="A7" s="12" t="s">
        <v>92</v>
      </c>
      <c r="B7" s="12" t="s">
        <v>59</v>
      </c>
      <c r="C7" s="12" t="s">
        <v>93</v>
      </c>
      <c r="D7" s="12" t="s">
        <v>61</v>
      </c>
      <c r="E7" s="12" t="s">
        <v>62</v>
      </c>
      <c r="F7" s="12" t="s">
        <v>94</v>
      </c>
      <c r="G7" s="12" t="s">
        <v>64</v>
      </c>
      <c r="H7" s="12" t="s">
        <v>65</v>
      </c>
      <c r="I7" s="12" t="s">
        <v>95</v>
      </c>
      <c r="J7" s="12" t="s">
        <v>96</v>
      </c>
      <c r="K7" s="12" t="s">
        <v>73</v>
      </c>
      <c r="L7" s="12" t="s">
        <v>97</v>
      </c>
      <c r="M7" s="12" t="s">
        <v>98</v>
      </c>
      <c r="N7" s="12" t="s">
        <v>73</v>
      </c>
      <c r="O7" s="12" t="s">
        <v>99</v>
      </c>
      <c r="P7" s="12" t="s">
        <v>73</v>
      </c>
      <c r="Q7" s="12" t="s">
        <v>73</v>
      </c>
      <c r="R7" s="12" t="s">
        <v>74</v>
      </c>
      <c r="S7" s="13" t="n">
        <v>46315</v>
      </c>
      <c r="T7" s="12"/>
      <c r="U7" s="13" t="n">
        <v>46315</v>
      </c>
      <c r="V7" s="13" t="n">
        <v>46497</v>
      </c>
      <c r="W7" s="12" t="s">
        <v>100</v>
      </c>
      <c r="X7" s="12" t="s">
        <v>101</v>
      </c>
      <c r="Y7" s="13" t="n">
        <v>46407</v>
      </c>
      <c r="Z7" s="14" t="str">
        <f aca="true">IF(A7="","",IF(AND(B7="Active",V7=""),"No end date",IF(AND(B7="Active",V7&lt;TODAY()),"Expired but active",IF(AND(L7="Controlled",G7&lt;&gt;"Yes",M7&lt;&gt;"C"),"Check boundary",IF(AND(B7="Active",Y7&lt;&gt;"",Y7&lt;TODAY()),"Review overdue","OK")))))</f>
        <v>OK</v>
      </c>
    </row>
    <row r="8" customFormat="false" ht="15" hidden="false" customHeight="false" outlineLevel="0" collapsed="false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6"/>
      <c r="T8" s="15"/>
      <c r="U8" s="16"/>
      <c r="V8" s="16"/>
      <c r="W8" s="15"/>
      <c r="X8" s="15"/>
      <c r="Y8" s="16"/>
      <c r="Z8" s="14" t="str">
        <f aca="true">IF(A8="","",IF(AND(B8="Active",V8=""),"No end date",IF(AND(B8="Active",V8&lt;TODAY()),"Expired but active",IF(AND(L8="Controlled",G8&lt;&gt;"Yes",M8&lt;&gt;"C"),"Check boundary",IF(AND(B8="Active",Y8&lt;&gt;"",Y8&lt;TODAY()),"Review overdue","OK")))))</f>
        <v/>
      </c>
    </row>
    <row r="9" customFormat="false" ht="15" hidden="false" customHeight="false" outlineLevel="0" collapsed="false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6"/>
      <c r="T9" s="15"/>
      <c r="U9" s="16"/>
      <c r="V9" s="16"/>
      <c r="W9" s="15"/>
      <c r="X9" s="15"/>
      <c r="Y9" s="16"/>
      <c r="Z9" s="14" t="str">
        <f aca="true">IF(A9="","",IF(AND(B9="Active",V9=""),"No end date",IF(AND(B9="Active",V9&lt;TODAY()),"Expired but active",IF(AND(L9="Controlled",G9&lt;&gt;"Yes",M9&lt;&gt;"C"),"Check boundary",IF(AND(B9="Active",Y9&lt;&gt;"",Y9&lt;TODAY()),"Review overdue","OK")))))</f>
        <v/>
      </c>
    </row>
    <row r="10" customFormat="false" ht="15" hidden="false" customHeight="false" outlineLevel="0" collapsed="false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6"/>
      <c r="T10" s="15"/>
      <c r="U10" s="16"/>
      <c r="V10" s="16"/>
      <c r="W10" s="15"/>
      <c r="X10" s="15"/>
      <c r="Y10" s="16"/>
      <c r="Z10" s="14" t="str">
        <f aca="true">IF(A10="","",IF(AND(B10="Active",V10=""),"No end date",IF(AND(B10="Active",V10&lt;TODAY()),"Expired but active",IF(AND(L10="Controlled",G10&lt;&gt;"Yes",M10&lt;&gt;"C"),"Check boundary",IF(AND(B10="Active",Y10&lt;&gt;"",Y10&lt;TODAY()),"Review overdue","OK")))))</f>
        <v/>
      </c>
    </row>
    <row r="11" customFormat="false" ht="15" hidden="false" customHeight="false" outlineLevel="0" collapsed="false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6"/>
      <c r="T11" s="15"/>
      <c r="U11" s="16"/>
      <c r="V11" s="16"/>
      <c r="W11" s="15"/>
      <c r="X11" s="15"/>
      <c r="Y11" s="16"/>
      <c r="Z11" s="14" t="str">
        <f aca="true">IF(A11="","",IF(AND(B11="Active",V11=""),"No end date",IF(AND(B11="Active",V11&lt;TODAY()),"Expired but active",IF(AND(L11="Controlled",G11&lt;&gt;"Yes",M11&lt;&gt;"C"),"Check boundary",IF(AND(B11="Active",Y11&lt;&gt;"",Y11&lt;TODAY()),"Review overdue","OK")))))</f>
        <v/>
      </c>
    </row>
    <row r="12" customFormat="false" ht="15" hidden="false" customHeight="false" outlineLevel="0" collapsed="false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/>
      <c r="T12" s="15"/>
      <c r="U12" s="16"/>
      <c r="V12" s="16"/>
      <c r="W12" s="15"/>
      <c r="X12" s="15"/>
      <c r="Y12" s="16"/>
      <c r="Z12" s="14" t="str">
        <f aca="true">IF(A12="","",IF(AND(B12="Active",V12=""),"No end date",IF(AND(B12="Active",V12&lt;TODAY()),"Expired but active",IF(AND(L12="Controlled",G12&lt;&gt;"Yes",M12&lt;&gt;"C"),"Check boundary",IF(AND(B12="Active",Y12&lt;&gt;"",Y12&lt;TODAY()),"Review overdue","OK")))))</f>
        <v/>
      </c>
    </row>
    <row r="13" customFormat="false" ht="15" hidden="false" customHeight="false" outlineLevel="0" collapsed="false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6"/>
      <c r="T13" s="15"/>
      <c r="U13" s="16"/>
      <c r="V13" s="16"/>
      <c r="W13" s="15"/>
      <c r="X13" s="15"/>
      <c r="Y13" s="16"/>
      <c r="Z13" s="14" t="str">
        <f aca="true">IF(A13="","",IF(AND(B13="Active",V13=""),"No end date",IF(AND(B13="Active",V13&lt;TODAY()),"Expired but active",IF(AND(L13="Controlled",G13&lt;&gt;"Yes",M13&lt;&gt;"C"),"Check boundary",IF(AND(B13="Active",Y13&lt;&gt;"",Y13&lt;TODAY()),"Review overdue","OK")))))</f>
        <v/>
      </c>
    </row>
    <row r="14" customFormat="false" ht="15" hidden="false" customHeight="false" outlineLevel="0" collapsed="false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6"/>
      <c r="T14" s="15"/>
      <c r="U14" s="16"/>
      <c r="V14" s="16"/>
      <c r="W14" s="15"/>
      <c r="X14" s="15"/>
      <c r="Y14" s="16"/>
      <c r="Z14" s="14" t="str">
        <f aca="true">IF(A14="","",IF(AND(B14="Active",V14=""),"No end date",IF(AND(B14="Active",V14&lt;TODAY()),"Expired but active",IF(AND(L14="Controlled",G14&lt;&gt;"Yes",M14&lt;&gt;"C"),"Check boundary",IF(AND(B14="Active",Y14&lt;&gt;"",Y14&lt;TODAY()),"Review overdue","OK")))))</f>
        <v/>
      </c>
    </row>
    <row r="15" customFormat="false" ht="15" hidden="false" customHeight="false" outlineLevel="0" collapsed="false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6"/>
      <c r="T15" s="15"/>
      <c r="U15" s="16"/>
      <c r="V15" s="16"/>
      <c r="W15" s="15"/>
      <c r="X15" s="15"/>
      <c r="Y15" s="16"/>
      <c r="Z15" s="14" t="str">
        <f aca="true">IF(A15="","",IF(AND(B15="Active",V15=""),"No end date",IF(AND(B15="Active",V15&lt;TODAY()),"Expired but active",IF(AND(L15="Controlled",G15&lt;&gt;"Yes",M15&lt;&gt;"C"),"Check boundary",IF(AND(B15="Active",Y15&lt;&gt;"",Y15&lt;TODAY()),"Review overdue","OK")))))</f>
        <v/>
      </c>
    </row>
    <row r="16" customFormat="false" ht="15" hidden="false" customHeight="false" outlineLevel="0" collapsed="false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6"/>
      <c r="T16" s="15"/>
      <c r="U16" s="16"/>
      <c r="V16" s="16"/>
      <c r="W16" s="15"/>
      <c r="X16" s="15"/>
      <c r="Y16" s="16"/>
      <c r="Z16" s="14" t="str">
        <f aca="true">IF(A16="","",IF(AND(B16="Active",V16=""),"No end date",IF(AND(B16="Active",V16&lt;TODAY()),"Expired but active",IF(AND(L16="Controlled",G16&lt;&gt;"Yes",M16&lt;&gt;"C"),"Check boundary",IF(AND(B16="Active",Y16&lt;&gt;"",Y16&lt;TODAY()),"Review overdue","OK")))))</f>
        <v/>
      </c>
    </row>
    <row r="17" customFormat="false" ht="15" hidden="false" customHeight="false" outlineLevel="0" collapsed="false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6"/>
      <c r="T17" s="15"/>
      <c r="U17" s="16"/>
      <c r="V17" s="16"/>
      <c r="W17" s="15"/>
      <c r="X17" s="15"/>
      <c r="Y17" s="16"/>
      <c r="Z17" s="14" t="str">
        <f aca="true">IF(A17="","",IF(AND(B17="Active",V17=""),"No end date",IF(AND(B17="Active",V17&lt;TODAY()),"Expired but active",IF(AND(L17="Controlled",G17&lt;&gt;"Yes",M17&lt;&gt;"C"),"Check boundary",IF(AND(B17="Active",Y17&lt;&gt;"",Y17&lt;TODAY()),"Review overdue","OK")))))</f>
        <v/>
      </c>
    </row>
    <row r="18" customFormat="false" ht="15" hidden="false" customHeight="false" outlineLevel="0" collapsed="false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6"/>
      <c r="T18" s="15"/>
      <c r="U18" s="16"/>
      <c r="V18" s="16"/>
      <c r="W18" s="15"/>
      <c r="X18" s="15"/>
      <c r="Y18" s="16"/>
      <c r="Z18" s="14" t="str">
        <f aca="true">IF(A18="","",IF(AND(B18="Active",V18=""),"No end date",IF(AND(B18="Active",V18&lt;TODAY()),"Expired but active",IF(AND(L18="Controlled",G18&lt;&gt;"Yes",M18&lt;&gt;"C"),"Check boundary",IF(AND(B18="Active",Y18&lt;&gt;"",Y18&lt;TODAY()),"Review overdue","OK")))))</f>
        <v/>
      </c>
    </row>
    <row r="19" customFormat="false" ht="15" hidden="false" customHeight="false" outlineLevel="0" collapsed="false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6"/>
      <c r="T19" s="15"/>
      <c r="U19" s="16"/>
      <c r="V19" s="16"/>
      <c r="W19" s="15"/>
      <c r="X19" s="15"/>
      <c r="Y19" s="16"/>
      <c r="Z19" s="14" t="str">
        <f aca="true">IF(A19="","",IF(AND(B19="Active",V19=""),"No end date",IF(AND(B19="Active",V19&lt;TODAY()),"Expired but active",IF(AND(L19="Controlled",G19&lt;&gt;"Yes",M19&lt;&gt;"C"),"Check boundary",IF(AND(B19="Active",Y19&lt;&gt;"",Y19&lt;TODAY()),"Review overdue","OK")))))</f>
        <v/>
      </c>
    </row>
    <row r="20" customFormat="false" ht="15" hidden="false" customHeight="false" outlineLevel="0" collapsed="false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6"/>
      <c r="T20" s="15"/>
      <c r="U20" s="16"/>
      <c r="V20" s="16"/>
      <c r="W20" s="15"/>
      <c r="X20" s="15"/>
      <c r="Y20" s="16"/>
      <c r="Z20" s="14" t="str">
        <f aca="true">IF(A20="","",IF(AND(B20="Active",V20=""),"No end date",IF(AND(B20="Active",V20&lt;TODAY()),"Expired but active",IF(AND(L20="Controlled",G20&lt;&gt;"Yes",M20&lt;&gt;"C"),"Check boundary",IF(AND(B20="Active",Y20&lt;&gt;"",Y20&lt;TODAY()),"Review overdue","OK")))))</f>
        <v/>
      </c>
    </row>
    <row r="21" customFormat="false" ht="15" hidden="false" customHeight="false" outlineLevel="0" collapsed="false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6"/>
      <c r="T21" s="15"/>
      <c r="U21" s="16"/>
      <c r="V21" s="16"/>
      <c r="W21" s="15"/>
      <c r="X21" s="15"/>
      <c r="Y21" s="16"/>
      <c r="Z21" s="14" t="str">
        <f aca="true">IF(A21="","",IF(AND(B21="Active",V21=""),"No end date",IF(AND(B21="Active",V21&lt;TODAY()),"Expired but active",IF(AND(L21="Controlled",G21&lt;&gt;"Yes",M21&lt;&gt;"C"),"Check boundary",IF(AND(B21="Active",Y21&lt;&gt;"",Y21&lt;TODAY()),"Review overdue","OK")))))</f>
        <v/>
      </c>
    </row>
    <row r="22" customFormat="false" ht="15" hidden="false" customHeight="false" outlineLevel="0" collapsed="false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6"/>
      <c r="T22" s="15"/>
      <c r="U22" s="16"/>
      <c r="V22" s="16"/>
      <c r="W22" s="15"/>
      <c r="X22" s="15"/>
      <c r="Y22" s="16"/>
      <c r="Z22" s="14" t="str">
        <f aca="true">IF(A22="","",IF(AND(B22="Active",V22=""),"No end date",IF(AND(B22="Active",V22&lt;TODAY()),"Expired but active",IF(AND(L22="Controlled",G22&lt;&gt;"Yes",M22&lt;&gt;"C"),"Check boundary",IF(AND(B22="Active",Y22&lt;&gt;"",Y22&lt;TODAY()),"Review overdue","OK")))))</f>
        <v/>
      </c>
    </row>
    <row r="23" customFormat="false" ht="15" hidden="false" customHeight="false" outlineLevel="0" collapsed="false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6"/>
      <c r="T23" s="15"/>
      <c r="U23" s="16"/>
      <c r="V23" s="16"/>
      <c r="W23" s="15"/>
      <c r="X23" s="15"/>
      <c r="Y23" s="16"/>
      <c r="Z23" s="14" t="str">
        <f aca="true">IF(A23="","",IF(AND(B23="Active",V23=""),"No end date",IF(AND(B23="Active",V23&lt;TODAY()),"Expired but active",IF(AND(L23="Controlled",G23&lt;&gt;"Yes",M23&lt;&gt;"C"),"Check boundary",IF(AND(B23="Active",Y23&lt;&gt;"",Y23&lt;TODAY()),"Review overdue","OK")))))</f>
        <v/>
      </c>
    </row>
    <row r="24" customFormat="false" ht="15" hidden="false" customHeight="false" outlineLevel="0" collapsed="false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6"/>
      <c r="T24" s="15"/>
      <c r="U24" s="16"/>
      <c r="V24" s="16"/>
      <c r="W24" s="15"/>
      <c r="X24" s="15"/>
      <c r="Y24" s="16"/>
      <c r="Z24" s="14" t="str">
        <f aca="true">IF(A24="","",IF(AND(B24="Active",V24=""),"No end date",IF(AND(B24="Active",V24&lt;TODAY()),"Expired but active",IF(AND(L24="Controlled",G24&lt;&gt;"Yes",M24&lt;&gt;"C"),"Check boundary",IF(AND(B24="Active",Y24&lt;&gt;"",Y24&lt;TODAY()),"Review overdue","OK")))))</f>
        <v/>
      </c>
    </row>
    <row r="25" customFormat="false" ht="15" hidden="false" customHeight="false" outlineLevel="0" collapsed="false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6"/>
      <c r="T25" s="15"/>
      <c r="U25" s="16"/>
      <c r="V25" s="16"/>
      <c r="W25" s="15"/>
      <c r="X25" s="15"/>
      <c r="Y25" s="16"/>
      <c r="Z25" s="14" t="str">
        <f aca="true">IF(A25="","",IF(AND(B25="Active",V25=""),"No end date",IF(AND(B25="Active",V25&lt;TODAY()),"Expired but active",IF(AND(L25="Controlled",G25&lt;&gt;"Yes",M25&lt;&gt;"C"),"Check boundary",IF(AND(B25="Active",Y25&lt;&gt;"",Y25&lt;TODAY()),"Review overdue","OK")))))</f>
        <v/>
      </c>
    </row>
    <row r="26" customFormat="false" ht="15" hidden="false" customHeight="false" outlineLevel="0" collapsed="false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6"/>
      <c r="T26" s="15"/>
      <c r="U26" s="16"/>
      <c r="V26" s="16"/>
      <c r="W26" s="15"/>
      <c r="X26" s="15"/>
      <c r="Y26" s="16"/>
      <c r="Z26" s="14" t="str">
        <f aca="true">IF(A26="","",IF(AND(B26="Active",V26=""),"No end date",IF(AND(B26="Active",V26&lt;TODAY()),"Expired but active",IF(AND(L26="Controlled",G26&lt;&gt;"Yes",M26&lt;&gt;"C"),"Check boundary",IF(AND(B26="Active",Y26&lt;&gt;"",Y26&lt;TODAY()),"Review overdue","OK")))))</f>
        <v/>
      </c>
    </row>
    <row r="27" customFormat="false" ht="15" hidden="false" customHeight="false" outlineLevel="0" collapsed="false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6"/>
      <c r="T27" s="15"/>
      <c r="U27" s="16"/>
      <c r="V27" s="16"/>
      <c r="W27" s="15"/>
      <c r="X27" s="15"/>
      <c r="Y27" s="16"/>
      <c r="Z27" s="14" t="str">
        <f aca="true">IF(A27="","",IF(AND(B27="Active",V27=""),"No end date",IF(AND(B27="Active",V27&lt;TODAY()),"Expired but active",IF(AND(L27="Controlled",G27&lt;&gt;"Yes",M27&lt;&gt;"C"),"Check boundary",IF(AND(B27="Active",Y27&lt;&gt;"",Y27&lt;TODAY()),"Review overdue","OK")))))</f>
        <v/>
      </c>
    </row>
    <row r="28" customFormat="false" ht="15" hidden="false" customHeight="false" outlineLevel="0" collapsed="false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6"/>
      <c r="T28" s="15"/>
      <c r="U28" s="16"/>
      <c r="V28" s="16"/>
      <c r="W28" s="15"/>
      <c r="X28" s="15"/>
      <c r="Y28" s="16"/>
      <c r="Z28" s="14" t="str">
        <f aca="true">IF(A28="","",IF(AND(B28="Active",V28=""),"No end date",IF(AND(B28="Active",V28&lt;TODAY()),"Expired but active",IF(AND(L28="Controlled",G28&lt;&gt;"Yes",M28&lt;&gt;"C"),"Check boundary",IF(AND(B28="Active",Y28&lt;&gt;"",Y28&lt;TODAY()),"Review overdue","OK")))))</f>
        <v/>
      </c>
    </row>
    <row r="29" customFormat="false" ht="15" hidden="false" customHeight="false" outlineLevel="0" collapsed="false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6"/>
      <c r="T29" s="15"/>
      <c r="U29" s="16"/>
      <c r="V29" s="16"/>
      <c r="W29" s="15"/>
      <c r="X29" s="15"/>
      <c r="Y29" s="16"/>
      <c r="Z29" s="14" t="str">
        <f aca="true">IF(A29="","",IF(AND(B29="Active",V29=""),"No end date",IF(AND(B29="Active",V29&lt;TODAY()),"Expired but active",IF(AND(L29="Controlled",G29&lt;&gt;"Yes",M29&lt;&gt;"C"),"Check boundary",IF(AND(B29="Active",Y29&lt;&gt;"",Y29&lt;TODAY()),"Review overdue","OK")))))</f>
        <v/>
      </c>
    </row>
    <row r="30" customFormat="false" ht="15" hidden="false" customHeight="false" outlineLevel="0" collapsed="false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6"/>
      <c r="T30" s="15"/>
      <c r="U30" s="16"/>
      <c r="V30" s="16"/>
      <c r="W30" s="15"/>
      <c r="X30" s="15"/>
      <c r="Y30" s="16"/>
      <c r="Z30" s="14" t="str">
        <f aca="true">IF(A30="","",IF(AND(B30="Active",V30=""),"No end date",IF(AND(B30="Active",V30&lt;TODAY()),"Expired but active",IF(AND(L30="Controlled",G30&lt;&gt;"Yes",M30&lt;&gt;"C"),"Check boundary",IF(AND(B30="Active",Y30&lt;&gt;"",Y30&lt;TODAY()),"Review overdue","OK")))))</f>
        <v/>
      </c>
    </row>
    <row r="31" customFormat="false" ht="15" hidden="false" customHeight="false" outlineLevel="0" collapsed="false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6"/>
      <c r="T31" s="15"/>
      <c r="U31" s="16"/>
      <c r="V31" s="16"/>
      <c r="W31" s="15"/>
      <c r="X31" s="15"/>
      <c r="Y31" s="16"/>
      <c r="Z31" s="14" t="str">
        <f aca="true">IF(A31="","",IF(AND(B31="Active",V31=""),"No end date",IF(AND(B31="Active",V31&lt;TODAY()),"Expired but active",IF(AND(L31="Controlled",G31&lt;&gt;"Yes",M31&lt;&gt;"C"),"Check boundary",IF(AND(B31="Active",Y31&lt;&gt;"",Y31&lt;TODAY()),"Review overdue","OK")))))</f>
        <v/>
      </c>
    </row>
    <row r="32" customFormat="false" ht="15" hidden="false" customHeight="false" outlineLevel="0" collapsed="false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6"/>
      <c r="T32" s="15"/>
      <c r="U32" s="16"/>
      <c r="V32" s="16"/>
      <c r="W32" s="15"/>
      <c r="X32" s="15"/>
      <c r="Y32" s="16"/>
      <c r="Z32" s="14" t="str">
        <f aca="true">IF(A32="","",IF(AND(B32="Active",V32=""),"No end date",IF(AND(B32="Active",V32&lt;TODAY()),"Expired but active",IF(AND(L32="Controlled",G32&lt;&gt;"Yes",M32&lt;&gt;"C"),"Check boundary",IF(AND(B32="Active",Y32&lt;&gt;"",Y32&lt;TODAY()),"Review overdue","OK")))))</f>
        <v/>
      </c>
    </row>
    <row r="33" customFormat="false" ht="15" hidden="false" customHeight="false" outlineLevel="0" collapsed="false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6"/>
      <c r="T33" s="15"/>
      <c r="U33" s="16"/>
      <c r="V33" s="16"/>
      <c r="W33" s="15"/>
      <c r="X33" s="15"/>
      <c r="Y33" s="16"/>
      <c r="Z33" s="14" t="str">
        <f aca="true">IF(A33="","",IF(AND(B33="Active",V33=""),"No end date",IF(AND(B33="Active",V33&lt;TODAY()),"Expired but active",IF(AND(L33="Controlled",G33&lt;&gt;"Yes",M33&lt;&gt;"C"),"Check boundary",IF(AND(B33="Active",Y33&lt;&gt;"",Y33&lt;TODAY()),"Review overdue","OK")))))</f>
        <v/>
      </c>
    </row>
    <row r="34" customFormat="false" ht="15" hidden="false" customHeight="false" outlineLevel="0" collapsed="false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6"/>
      <c r="T34" s="15"/>
      <c r="U34" s="16"/>
      <c r="V34" s="16"/>
      <c r="W34" s="15"/>
      <c r="X34" s="15"/>
      <c r="Y34" s="16"/>
      <c r="Z34" s="14" t="str">
        <f aca="true">IF(A34="","",IF(AND(B34="Active",V34=""),"No end date",IF(AND(B34="Active",V34&lt;TODAY()),"Expired but active",IF(AND(L34="Controlled",G34&lt;&gt;"Yes",M34&lt;&gt;"C"),"Check boundary",IF(AND(B34="Active",Y34&lt;&gt;"",Y34&lt;TODAY()),"Review overdue","OK")))))</f>
        <v/>
      </c>
    </row>
    <row r="35" customFormat="false" ht="15" hidden="false" customHeight="false" outlineLevel="0" collapsed="false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6"/>
      <c r="T35" s="15"/>
      <c r="U35" s="16"/>
      <c r="V35" s="16"/>
      <c r="W35" s="15"/>
      <c r="X35" s="15"/>
      <c r="Y35" s="16"/>
      <c r="Z35" s="14" t="str">
        <f aca="true">IF(A35="","",IF(AND(B35="Active",V35=""),"No end date",IF(AND(B35="Active",V35&lt;TODAY()),"Expired but active",IF(AND(L35="Controlled",G35&lt;&gt;"Yes",M35&lt;&gt;"C"),"Check boundary",IF(AND(B35="Active",Y35&lt;&gt;"",Y35&lt;TODAY()),"Review overdue","OK")))))</f>
        <v/>
      </c>
    </row>
    <row r="36" customFormat="false" ht="15" hidden="false" customHeight="false" outlineLevel="0" collapsed="false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6"/>
      <c r="T36" s="15"/>
      <c r="U36" s="16"/>
      <c r="V36" s="16"/>
      <c r="W36" s="15"/>
      <c r="X36" s="15"/>
      <c r="Y36" s="16"/>
      <c r="Z36" s="14" t="str">
        <f aca="true">IF(A36="","",IF(AND(B36="Active",V36=""),"No end date",IF(AND(B36="Active",V36&lt;TODAY()),"Expired but active",IF(AND(L36="Controlled",G36&lt;&gt;"Yes",M36&lt;&gt;"C"),"Check boundary",IF(AND(B36="Active",Y36&lt;&gt;"",Y36&lt;TODAY()),"Review overdue","OK")))))</f>
        <v/>
      </c>
    </row>
    <row r="37" customFormat="false" ht="15" hidden="false" customHeight="false" outlineLevel="0" collapsed="false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6"/>
      <c r="T37" s="15"/>
      <c r="U37" s="16"/>
      <c r="V37" s="16"/>
      <c r="W37" s="15"/>
      <c r="X37" s="15"/>
      <c r="Y37" s="16"/>
      <c r="Z37" s="14" t="str">
        <f aca="true">IF(A37="","",IF(AND(B37="Active",V37=""),"No end date",IF(AND(B37="Active",V37&lt;TODAY()),"Expired but active",IF(AND(L37="Controlled",G37&lt;&gt;"Yes",M37&lt;&gt;"C"),"Check boundary",IF(AND(B37="Active",Y37&lt;&gt;"",Y37&lt;TODAY()),"Review overdue","OK")))))</f>
        <v/>
      </c>
    </row>
    <row r="38" customFormat="false" ht="15" hidden="false" customHeight="false" outlineLevel="0" collapsed="false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6"/>
      <c r="T38" s="15"/>
      <c r="U38" s="16"/>
      <c r="V38" s="16"/>
      <c r="W38" s="15"/>
      <c r="X38" s="15"/>
      <c r="Y38" s="16"/>
      <c r="Z38" s="14" t="str">
        <f aca="true">IF(A38="","",IF(AND(B38="Active",V38=""),"No end date",IF(AND(B38="Active",V38&lt;TODAY()),"Expired but active",IF(AND(L38="Controlled",G38&lt;&gt;"Yes",M38&lt;&gt;"C"),"Check boundary",IF(AND(B38="Active",Y38&lt;&gt;"",Y38&lt;TODAY()),"Review overdue","OK")))))</f>
        <v/>
      </c>
    </row>
    <row r="39" customFormat="false" ht="15" hidden="false" customHeight="false" outlineLevel="0" collapsed="false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6"/>
      <c r="T39" s="15"/>
      <c r="U39" s="16"/>
      <c r="V39" s="16"/>
      <c r="W39" s="15"/>
      <c r="X39" s="15"/>
      <c r="Y39" s="16"/>
      <c r="Z39" s="14" t="str">
        <f aca="true">IF(A39="","",IF(AND(B39="Active",V39=""),"No end date",IF(AND(B39="Active",V39&lt;TODAY()),"Expired but active",IF(AND(L39="Controlled",G39&lt;&gt;"Yes",M39&lt;&gt;"C"),"Check boundary",IF(AND(B39="Active",Y39&lt;&gt;"",Y39&lt;TODAY()),"Review overdue","OK")))))</f>
        <v/>
      </c>
    </row>
    <row r="40" customFormat="false" ht="15" hidden="false" customHeight="false" outlineLevel="0" collapsed="false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6"/>
      <c r="T40" s="15"/>
      <c r="U40" s="16"/>
      <c r="V40" s="16"/>
      <c r="W40" s="15"/>
      <c r="X40" s="15"/>
      <c r="Y40" s="16"/>
      <c r="Z40" s="14" t="str">
        <f aca="true">IF(A40="","",IF(AND(B40="Active",V40=""),"No end date",IF(AND(B40="Active",V40&lt;TODAY()),"Expired but active",IF(AND(L40="Controlled",G40&lt;&gt;"Yes",M40&lt;&gt;"C"),"Check boundary",IF(AND(B40="Active",Y40&lt;&gt;"",Y40&lt;TODAY()),"Review overdue","OK")))))</f>
        <v/>
      </c>
    </row>
    <row r="41" customFormat="false" ht="15" hidden="false" customHeight="false" outlineLevel="0" collapsed="false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6"/>
      <c r="T41" s="15"/>
      <c r="U41" s="16"/>
      <c r="V41" s="16"/>
      <c r="W41" s="15"/>
      <c r="X41" s="15"/>
      <c r="Y41" s="16"/>
      <c r="Z41" s="14" t="str">
        <f aca="true">IF(A41="","",IF(AND(B41="Active",V41=""),"No end date",IF(AND(B41="Active",V41&lt;TODAY()),"Expired but active",IF(AND(L41="Controlled",G41&lt;&gt;"Yes",M41&lt;&gt;"C"),"Check boundary",IF(AND(B41="Active",Y41&lt;&gt;"",Y41&lt;TODAY()),"Review overdue","OK")))))</f>
        <v/>
      </c>
    </row>
    <row r="42" customFormat="false" ht="15" hidden="false" customHeight="false" outlineLevel="0" collapsed="false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6"/>
      <c r="T42" s="15"/>
      <c r="U42" s="16"/>
      <c r="V42" s="16"/>
      <c r="W42" s="15"/>
      <c r="X42" s="15"/>
      <c r="Y42" s="16"/>
      <c r="Z42" s="14" t="str">
        <f aca="true">IF(A42="","",IF(AND(B42="Active",V42=""),"No end date",IF(AND(B42="Active",V42&lt;TODAY()),"Expired but active",IF(AND(L42="Controlled",G42&lt;&gt;"Yes",M42&lt;&gt;"C"),"Check boundary",IF(AND(B42="Active",Y42&lt;&gt;"",Y42&lt;TODAY()),"Review overdue","OK")))))</f>
        <v/>
      </c>
    </row>
    <row r="43" customFormat="false" ht="15" hidden="false" customHeight="false" outlineLevel="0" collapsed="false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6"/>
      <c r="T43" s="15"/>
      <c r="U43" s="16"/>
      <c r="V43" s="16"/>
      <c r="W43" s="15"/>
      <c r="X43" s="15"/>
      <c r="Y43" s="16"/>
      <c r="Z43" s="14" t="str">
        <f aca="true">IF(A43="","",IF(AND(B43="Active",V43=""),"No end date",IF(AND(B43="Active",V43&lt;TODAY()),"Expired but active",IF(AND(L43="Controlled",G43&lt;&gt;"Yes",M43&lt;&gt;"C"),"Check boundary",IF(AND(B43="Active",Y43&lt;&gt;"",Y43&lt;TODAY()),"Review overdue","OK")))))</f>
        <v/>
      </c>
    </row>
    <row r="44" customFormat="false" ht="15" hidden="false" customHeight="false" outlineLevel="0" collapsed="false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  <c r="T44" s="15"/>
      <c r="U44" s="16"/>
      <c r="V44" s="16"/>
      <c r="W44" s="15"/>
      <c r="X44" s="15"/>
      <c r="Y44" s="16"/>
      <c r="Z44" s="14" t="str">
        <f aca="true">IF(A44="","",IF(AND(B44="Active",V44=""),"No end date",IF(AND(B44="Active",V44&lt;TODAY()),"Expired but active",IF(AND(L44="Controlled",G44&lt;&gt;"Yes",M44&lt;&gt;"C"),"Check boundary",IF(AND(B44="Active",Y44&lt;&gt;"",Y44&lt;TODAY()),"Review overdue","OK")))))</f>
        <v/>
      </c>
    </row>
    <row r="45" customFormat="false" ht="15" hidden="false" customHeight="false" outlineLevel="0" collapsed="false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6"/>
      <c r="T45" s="15"/>
      <c r="U45" s="16"/>
      <c r="V45" s="16"/>
      <c r="W45" s="15"/>
      <c r="X45" s="15"/>
      <c r="Y45" s="16"/>
      <c r="Z45" s="14" t="str">
        <f aca="true">IF(A45="","",IF(AND(B45="Active",V45=""),"No end date",IF(AND(B45="Active",V45&lt;TODAY()),"Expired but active",IF(AND(L45="Controlled",G45&lt;&gt;"Yes",M45&lt;&gt;"C"),"Check boundary",IF(AND(B45="Active",Y45&lt;&gt;"",Y45&lt;TODAY()),"Review overdue","OK")))))</f>
        <v/>
      </c>
    </row>
    <row r="46" customFormat="false" ht="15" hidden="false" customHeight="false" outlineLevel="0" collapsed="false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6"/>
      <c r="T46" s="15"/>
      <c r="U46" s="16"/>
      <c r="V46" s="16"/>
      <c r="W46" s="15"/>
      <c r="X46" s="15"/>
      <c r="Y46" s="16"/>
      <c r="Z46" s="14" t="str">
        <f aca="true">IF(A46="","",IF(AND(B46="Active",V46=""),"No end date",IF(AND(B46="Active",V46&lt;TODAY()),"Expired but active",IF(AND(L46="Controlled",G46&lt;&gt;"Yes",M46&lt;&gt;"C"),"Check boundary",IF(AND(B46="Active",Y46&lt;&gt;"",Y46&lt;TODAY()),"Review overdue","OK")))))</f>
        <v/>
      </c>
    </row>
    <row r="47" customFormat="false" ht="15" hidden="false" customHeight="false" outlineLevel="0" collapsed="false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6"/>
      <c r="T47" s="15"/>
      <c r="U47" s="16"/>
      <c r="V47" s="16"/>
      <c r="W47" s="15"/>
      <c r="X47" s="15"/>
      <c r="Y47" s="16"/>
      <c r="Z47" s="14" t="str">
        <f aca="true">IF(A47="","",IF(AND(B47="Active",V47=""),"No end date",IF(AND(B47="Active",V47&lt;TODAY()),"Expired but active",IF(AND(L47="Controlled",G47&lt;&gt;"Yes",M47&lt;&gt;"C"),"Check boundary",IF(AND(B47="Active",Y47&lt;&gt;"",Y47&lt;TODAY()),"Review overdue","OK")))))</f>
        <v/>
      </c>
    </row>
    <row r="48" customFormat="false" ht="15" hidden="false" customHeight="false" outlineLevel="0" collapsed="false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6"/>
      <c r="T48" s="15"/>
      <c r="U48" s="16"/>
      <c r="V48" s="16"/>
      <c r="W48" s="15"/>
      <c r="X48" s="15"/>
      <c r="Y48" s="16"/>
      <c r="Z48" s="14" t="str">
        <f aca="true">IF(A48="","",IF(AND(B48="Active",V48=""),"No end date",IF(AND(B48="Active",V48&lt;TODAY()),"Expired but active",IF(AND(L48="Controlled",G48&lt;&gt;"Yes",M48&lt;&gt;"C"),"Check boundary",IF(AND(B48="Active",Y48&lt;&gt;"",Y48&lt;TODAY()),"Review overdue","OK")))))</f>
        <v/>
      </c>
    </row>
    <row r="49" customFormat="false" ht="15" hidden="false" customHeight="false" outlineLevel="0" collapsed="false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6"/>
      <c r="T49" s="15"/>
      <c r="U49" s="16"/>
      <c r="V49" s="16"/>
      <c r="W49" s="15"/>
      <c r="X49" s="15"/>
      <c r="Y49" s="16"/>
      <c r="Z49" s="14" t="str">
        <f aca="true">IF(A49="","",IF(AND(B49="Active",V49=""),"No end date",IF(AND(B49="Active",V49&lt;TODAY()),"Expired but active",IF(AND(L49="Controlled",G49&lt;&gt;"Yes",M49&lt;&gt;"C"),"Check boundary",IF(AND(B49="Active",Y49&lt;&gt;"",Y49&lt;TODAY()),"Review overdue","OK")))))</f>
        <v/>
      </c>
    </row>
    <row r="50" customFormat="false" ht="15" hidden="false" customHeight="false" outlineLevel="0" collapsed="false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6"/>
      <c r="T50" s="15"/>
      <c r="U50" s="16"/>
      <c r="V50" s="16"/>
      <c r="W50" s="15"/>
      <c r="X50" s="15"/>
      <c r="Y50" s="16"/>
      <c r="Z50" s="14" t="str">
        <f aca="true">IF(A50="","",IF(AND(B50="Active",V50=""),"No end date",IF(AND(B50="Active",V50&lt;TODAY()),"Expired but active",IF(AND(L50="Controlled",G50&lt;&gt;"Yes",M50&lt;&gt;"C"),"Check boundary",IF(AND(B50="Active",Y50&lt;&gt;"",Y50&lt;TODAY()),"Review overdue","OK")))))</f>
        <v/>
      </c>
    </row>
    <row r="51" customFormat="false" ht="15" hidden="false" customHeight="false" outlineLevel="0" collapsed="false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6"/>
      <c r="T51" s="15"/>
      <c r="U51" s="16"/>
      <c r="V51" s="16"/>
      <c r="W51" s="15"/>
      <c r="X51" s="15"/>
      <c r="Y51" s="16"/>
      <c r="Z51" s="14" t="str">
        <f aca="true">IF(A51="","",IF(AND(B51="Active",V51=""),"No end date",IF(AND(B51="Active",V51&lt;TODAY()),"Expired but active",IF(AND(L51="Controlled",G51&lt;&gt;"Yes",M51&lt;&gt;"C"),"Check boundary",IF(AND(B51="Active",Y51&lt;&gt;"",Y51&lt;TODAY()),"Review overdue","OK")))))</f>
        <v/>
      </c>
    </row>
    <row r="52" customFormat="false" ht="15" hidden="false" customHeight="false" outlineLevel="0" collapsed="false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6"/>
      <c r="T52" s="15"/>
      <c r="U52" s="16"/>
      <c r="V52" s="16"/>
      <c r="W52" s="15"/>
      <c r="X52" s="15"/>
      <c r="Y52" s="16"/>
      <c r="Z52" s="14" t="str">
        <f aca="true">IF(A52="","",IF(AND(B52="Active",V52=""),"No end date",IF(AND(B52="Active",V52&lt;TODAY()),"Expired but active",IF(AND(L52="Controlled",G52&lt;&gt;"Yes",M52&lt;&gt;"C"),"Check boundary",IF(AND(B52="Active",Y52&lt;&gt;"",Y52&lt;TODAY()),"Review overdue","OK")))))</f>
        <v/>
      </c>
    </row>
    <row r="53" customFormat="false" ht="15" hidden="false" customHeight="false" outlineLevel="0" collapsed="false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6"/>
      <c r="T53" s="15"/>
      <c r="U53" s="16"/>
      <c r="V53" s="16"/>
      <c r="W53" s="15"/>
      <c r="X53" s="15"/>
      <c r="Y53" s="16"/>
      <c r="Z53" s="14" t="str">
        <f aca="true">IF(A53="","",IF(AND(B53="Active",V53=""),"No end date",IF(AND(B53="Active",V53&lt;TODAY()),"Expired but active",IF(AND(L53="Controlled",G53&lt;&gt;"Yes",M53&lt;&gt;"C"),"Check boundary",IF(AND(B53="Active",Y53&lt;&gt;"",Y53&lt;TODAY()),"Review overdue","OK")))))</f>
        <v/>
      </c>
    </row>
    <row r="54" customFormat="false" ht="15" hidden="false" customHeight="false" outlineLevel="0" collapsed="false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6"/>
      <c r="T54" s="15"/>
      <c r="U54" s="16"/>
      <c r="V54" s="16"/>
      <c r="W54" s="15"/>
      <c r="X54" s="15"/>
      <c r="Y54" s="16"/>
      <c r="Z54" s="14" t="str">
        <f aca="true">IF(A54="","",IF(AND(B54="Active",V54=""),"No end date",IF(AND(B54="Active",V54&lt;TODAY()),"Expired but active",IF(AND(L54="Controlled",G54&lt;&gt;"Yes",M54&lt;&gt;"C"),"Check boundary",IF(AND(B54="Active",Y54&lt;&gt;"",Y54&lt;TODAY()),"Review overdue","OK")))))</f>
        <v/>
      </c>
    </row>
    <row r="55" customFormat="false" ht="15" hidden="false" customHeight="false" outlineLevel="0" collapsed="false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6"/>
      <c r="T55" s="15"/>
      <c r="U55" s="16"/>
      <c r="V55" s="16"/>
      <c r="W55" s="15"/>
      <c r="X55" s="15"/>
      <c r="Y55" s="16"/>
      <c r="Z55" s="14" t="str">
        <f aca="true">IF(A55="","",IF(AND(B55="Active",V55=""),"No end date",IF(AND(B55="Active",V55&lt;TODAY()),"Expired but active",IF(AND(L55="Controlled",G55&lt;&gt;"Yes",M55&lt;&gt;"C"),"Check boundary",IF(AND(B55="Active",Y55&lt;&gt;"",Y55&lt;TODAY()),"Review overdue","OK")))))</f>
        <v/>
      </c>
    </row>
    <row r="56" customFormat="false" ht="15" hidden="false" customHeight="false" outlineLevel="0" collapsed="false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6"/>
      <c r="T56" s="15"/>
      <c r="U56" s="16"/>
      <c r="V56" s="16"/>
      <c r="W56" s="15"/>
      <c r="X56" s="15"/>
      <c r="Y56" s="16"/>
      <c r="Z56" s="14" t="str">
        <f aca="true">IF(A56="","",IF(AND(B56="Active",V56=""),"No end date",IF(AND(B56="Active",V56&lt;TODAY()),"Expired but active",IF(AND(L56="Controlled",G56&lt;&gt;"Yes",M56&lt;&gt;"C"),"Check boundary",IF(AND(B56="Active",Y56&lt;&gt;"",Y56&lt;TODAY()),"Review overdue","OK")))))</f>
        <v/>
      </c>
    </row>
    <row r="57" customFormat="false" ht="15" hidden="false" customHeight="false" outlineLevel="0" collapsed="false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6"/>
      <c r="T57" s="15"/>
      <c r="U57" s="16"/>
      <c r="V57" s="16"/>
      <c r="W57" s="15"/>
      <c r="X57" s="15"/>
      <c r="Y57" s="16"/>
      <c r="Z57" s="14" t="str">
        <f aca="true">IF(A57="","",IF(AND(B57="Active",V57=""),"No end date",IF(AND(B57="Active",V57&lt;TODAY()),"Expired but active",IF(AND(L57="Controlled",G57&lt;&gt;"Yes",M57&lt;&gt;"C"),"Check boundary",IF(AND(B57="Active",Y57&lt;&gt;"",Y57&lt;TODAY()),"Review overdue","OK")))))</f>
        <v/>
      </c>
    </row>
    <row r="58" customFormat="false" ht="15" hidden="false" customHeight="false" outlineLevel="0" collapsed="false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6"/>
      <c r="T58" s="15"/>
      <c r="U58" s="16"/>
      <c r="V58" s="16"/>
      <c r="W58" s="15"/>
      <c r="X58" s="15"/>
      <c r="Y58" s="16"/>
      <c r="Z58" s="14" t="str">
        <f aca="true">IF(A58="","",IF(AND(B58="Active",V58=""),"No end date",IF(AND(B58="Active",V58&lt;TODAY()),"Expired but active",IF(AND(L58="Controlled",G58&lt;&gt;"Yes",M58&lt;&gt;"C"),"Check boundary",IF(AND(B58="Active",Y58&lt;&gt;"",Y58&lt;TODAY()),"Review overdue","OK")))))</f>
        <v/>
      </c>
    </row>
    <row r="59" customFormat="false" ht="15" hidden="false" customHeight="false" outlineLevel="0" collapsed="false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6"/>
      <c r="T59" s="15"/>
      <c r="U59" s="16"/>
      <c r="V59" s="16"/>
      <c r="W59" s="15"/>
      <c r="X59" s="15"/>
      <c r="Y59" s="16"/>
      <c r="Z59" s="14" t="str">
        <f aca="true">IF(A59="","",IF(AND(B59="Active",V59=""),"No end date",IF(AND(B59="Active",V59&lt;TODAY()),"Expired but active",IF(AND(L59="Controlled",G59&lt;&gt;"Yes",M59&lt;&gt;"C"),"Check boundary",IF(AND(B59="Active",Y59&lt;&gt;"",Y59&lt;TODAY()),"Review overdue","OK")))))</f>
        <v/>
      </c>
    </row>
    <row r="60" customFormat="false" ht="15" hidden="false" customHeight="false" outlineLevel="0" collapsed="false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6"/>
      <c r="T60" s="15"/>
      <c r="U60" s="16"/>
      <c r="V60" s="16"/>
      <c r="W60" s="15"/>
      <c r="X60" s="15"/>
      <c r="Y60" s="16"/>
      <c r="Z60" s="14" t="str">
        <f aca="true">IF(A60="","",IF(AND(B60="Active",V60=""),"No end date",IF(AND(B60="Active",V60&lt;TODAY()),"Expired but active",IF(AND(L60="Controlled",G60&lt;&gt;"Yes",M60&lt;&gt;"C"),"Check boundary",IF(AND(B60="Active",Y60&lt;&gt;"",Y60&lt;TODAY()),"Review overdue","OK")))))</f>
        <v/>
      </c>
    </row>
    <row r="61" customFormat="false" ht="15" hidden="false" customHeight="false" outlineLevel="0" collapsed="false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6"/>
      <c r="T61" s="15"/>
      <c r="U61" s="16"/>
      <c r="V61" s="16"/>
      <c r="W61" s="15"/>
      <c r="X61" s="15"/>
      <c r="Y61" s="16"/>
      <c r="Z61" s="14" t="str">
        <f aca="true">IF(A61="","",IF(AND(B61="Active",V61=""),"No end date",IF(AND(B61="Active",V61&lt;TODAY()),"Expired but active",IF(AND(L61="Controlled",G61&lt;&gt;"Yes",M61&lt;&gt;"C"),"Check boundary",IF(AND(B61="Active",Y61&lt;&gt;"",Y61&lt;TODAY()),"Review overdue","OK")))))</f>
        <v/>
      </c>
    </row>
    <row r="62" customFormat="false" ht="15" hidden="false" customHeight="false" outlineLevel="0" collapsed="false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6"/>
      <c r="T62" s="15"/>
      <c r="U62" s="16"/>
      <c r="V62" s="16"/>
      <c r="W62" s="15"/>
      <c r="X62" s="15"/>
      <c r="Y62" s="16"/>
      <c r="Z62" s="14" t="str">
        <f aca="true">IF(A62="","",IF(AND(B62="Active",V62=""),"No end date",IF(AND(B62="Active",V62&lt;TODAY()),"Expired but active",IF(AND(L62="Controlled",G62&lt;&gt;"Yes",M62&lt;&gt;"C"),"Check boundary",IF(AND(B62="Active",Y62&lt;&gt;"",Y62&lt;TODAY()),"Review overdue","OK")))))</f>
        <v/>
      </c>
    </row>
    <row r="63" customFormat="false" ht="15" hidden="false" customHeight="false" outlineLevel="0" collapsed="false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6"/>
      <c r="T63" s="15"/>
      <c r="U63" s="16"/>
      <c r="V63" s="16"/>
      <c r="W63" s="15"/>
      <c r="X63" s="15"/>
      <c r="Y63" s="16"/>
      <c r="Z63" s="14" t="str">
        <f aca="true">IF(A63="","",IF(AND(B63="Active",V63=""),"No end date",IF(AND(B63="Active",V63&lt;TODAY()),"Expired but active",IF(AND(L63="Controlled",G63&lt;&gt;"Yes",M63&lt;&gt;"C"),"Check boundary",IF(AND(B63="Active",Y63&lt;&gt;"",Y63&lt;TODAY()),"Review overdue","OK")))))</f>
        <v/>
      </c>
    </row>
    <row r="64" customFormat="false" ht="15" hidden="false" customHeight="false" outlineLevel="0" collapsed="false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6"/>
      <c r="T64" s="15"/>
      <c r="U64" s="16"/>
      <c r="V64" s="16"/>
      <c r="W64" s="15"/>
      <c r="X64" s="15"/>
      <c r="Y64" s="16"/>
      <c r="Z64" s="14" t="str">
        <f aca="true">IF(A64="","",IF(AND(B64="Active",V64=""),"No end date",IF(AND(B64="Active",V64&lt;TODAY()),"Expired but active",IF(AND(L64="Controlled",G64&lt;&gt;"Yes",M64&lt;&gt;"C"),"Check boundary",IF(AND(B64="Active",Y64&lt;&gt;"",Y64&lt;TODAY()),"Review overdue","OK")))))</f>
        <v/>
      </c>
    </row>
  </sheetData>
  <autoFilter ref="A4:Z64"/>
  <conditionalFormatting sqref="Z5:Z64">
    <cfRule type="expression" priority="2" aboveAverage="0" equalAverage="0" bottom="0" percent="0" rank="0" text="" dxfId="6">
      <formula>AND(Z5&lt;&gt;"",Z5&lt;&gt;"OK")</formula>
    </cfRule>
  </conditionalFormatting>
  <dataValidations count="6">
    <dataValidation allowBlank="true" errorStyle="stop" operator="between" showDropDown="false" showErrorMessage="false" showInputMessage="false" sqref="B5:B64" type="list">
      <formula1>"Active,Suspended,Revoked,Expired"</formula1>
      <formula2>0</formula2>
    </dataValidation>
    <dataValidation allowBlank="true" errorStyle="stop" operator="between" showDropDown="false" showErrorMessage="false" showInputMessage="false" sqref="G5:G64" type="list">
      <formula1>"Yes,No,N/A"</formula1>
      <formula2>0</formula2>
    </dataValidation>
    <dataValidation allowBlank="true" errorStyle="stop" operator="between" showDropDown="false" showErrorMessage="false" showInputMessage="false" sqref="L5:L64" type="list">
      <formula1>"Public,Internal,Sensitive,Controlled"</formula1>
      <formula2>0</formula2>
    </dataValidation>
    <dataValidation allowBlank="true" errorStyle="stop" operator="between" showDropDown="false" showErrorMessage="false" showInputMessage="false" sqref="M5:M64" type="list">
      <formula1>"A,B,C"</formula1>
      <formula2>0</formula2>
    </dataValidation>
    <dataValidation allowBlank="true" errorStyle="stop" operator="between" showDropDown="false" showErrorMessage="false" showInputMessage="false" sqref="Q5:Q64" type="list">
      <formula1>"Step-up,Pre-approved,None"</formula1>
      <formula2>0</formula2>
    </dataValidation>
    <dataValidation allowBlank="true" error="Enter a date." errorStyle="stop" errorTitle="Date" operator="greaterThan" showDropDown="false" showErrorMessage="false" showInputMessage="false" sqref="S5:S64 U5:V64 Y5:Y64" type="date">
      <formula1>DATE(2000,1,1)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14"/>
  </cols>
  <sheetData>
    <row r="2" customFormat="false" ht="22.05" hidden="false" customHeight="false" outlineLevel="0" collapsed="false">
      <c r="B2" s="8" t="s">
        <v>102</v>
      </c>
    </row>
    <row r="3" customFormat="false" ht="15" hidden="false" customHeight="false" outlineLevel="0" collapsed="false">
      <c r="B3" s="9" t="s">
        <v>103</v>
      </c>
    </row>
    <row r="5" customFormat="false" ht="15" hidden="false" customHeight="false" outlineLevel="0" collapsed="false">
      <c r="B5" s="4" t="s">
        <v>104</v>
      </c>
    </row>
    <row r="6" customFormat="false" ht="15" hidden="false" customHeight="false" outlineLevel="0" collapsed="false">
      <c r="B6" s="17" t="s">
        <v>105</v>
      </c>
      <c r="C6" s="18" t="n">
        <f aca="false">COUNTIF(Register!$A$5:$A$64,"?*")</f>
        <v>3</v>
      </c>
    </row>
    <row r="7" customFormat="false" ht="15" hidden="false" customHeight="false" outlineLevel="0" collapsed="false">
      <c r="B7" s="17" t="s">
        <v>106</v>
      </c>
      <c r="C7" s="18" t="n">
        <f aca="false">COUNTIF(Register!$B$5:$B$64,"Active")</f>
        <v>3</v>
      </c>
    </row>
    <row r="8" customFormat="false" ht="15" hidden="false" customHeight="false" outlineLevel="0" collapsed="false">
      <c r="B8" s="17" t="s">
        <v>107</v>
      </c>
      <c r="C8" s="18" t="n">
        <f aca="false">COUNTIFS(Register!$B$5:$B$64,"Active",Register!$M$5:$M$64,"A")</f>
        <v>1</v>
      </c>
    </row>
    <row r="9" customFormat="false" ht="15" hidden="false" customHeight="false" outlineLevel="0" collapsed="false">
      <c r="B9" s="17" t="s">
        <v>108</v>
      </c>
      <c r="C9" s="18" t="n">
        <f aca="false">COUNTIFS(Register!$B$5:$B$64,"Active",Register!$M$5:$M$64,"B")</f>
        <v>1</v>
      </c>
    </row>
    <row r="10" customFormat="false" ht="15" hidden="false" customHeight="false" outlineLevel="0" collapsed="false">
      <c r="B10" s="17" t="s">
        <v>109</v>
      </c>
      <c r="C10" s="18" t="n">
        <f aca="false">COUNTIFS(Register!$B$5:$B$64,"Active",Register!$M$5:$M$64,"C")</f>
        <v>1</v>
      </c>
    </row>
    <row r="11" customFormat="false" ht="15" hidden="false" customHeight="false" outlineLevel="0" collapsed="false">
      <c r="B11" s="4" t="s">
        <v>110</v>
      </c>
    </row>
    <row r="12" customFormat="false" ht="15" hidden="false" customHeight="false" outlineLevel="0" collapsed="false">
      <c r="B12" s="17" t="s">
        <v>20</v>
      </c>
      <c r="C12" s="18" t="n">
        <f aca="false">COUNTIF(Register!$Z$5:$Z$64,"No end date")</f>
        <v>0</v>
      </c>
    </row>
    <row r="13" customFormat="false" ht="15" hidden="false" customHeight="false" outlineLevel="0" collapsed="false">
      <c r="B13" s="17" t="s">
        <v>111</v>
      </c>
      <c r="C13" s="18" t="n">
        <f aca="false">COUNTIF(Register!$Z$5:$Z$64,"Expired but active")</f>
        <v>0</v>
      </c>
    </row>
    <row r="14" customFormat="false" ht="15" hidden="false" customHeight="false" outlineLevel="0" collapsed="false">
      <c r="B14" s="17" t="s">
        <v>24</v>
      </c>
      <c r="C14" s="18" t="n">
        <f aca="false">COUNTIF(Register!$Z$5:$Z$64,"Check boundary")</f>
        <v>0</v>
      </c>
    </row>
    <row r="15" customFormat="false" ht="15" hidden="false" customHeight="false" outlineLevel="0" collapsed="false">
      <c r="B15" s="17" t="s">
        <v>26</v>
      </c>
      <c r="C15" s="18" t="n">
        <f aca="false">COUNTIF(Register!$Z$5:$Z$64,"Review overdue")</f>
        <v>0</v>
      </c>
    </row>
    <row r="16" customFormat="false" ht="15" hidden="false" customHeight="false" outlineLevel="0" collapsed="false">
      <c r="B16" s="17" t="s">
        <v>112</v>
      </c>
      <c r="C16" s="19" t="n">
        <f aca="false">IF(C7=0,0,SUM(C12:C15)/C7)</f>
        <v>0</v>
      </c>
    </row>
    <row r="18" customFormat="false" ht="27.75" hidden="false" customHeight="true" outlineLevel="0" collapsed="false">
      <c r="B18" s="20" t="s">
        <v>113</v>
      </c>
      <c r="C18" s="20"/>
    </row>
  </sheetData>
  <mergeCells count="1"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Agent Access Register</dc:title>
  <dc:creator>Jerome Davis</dc:creator>
  <cp:lastModifiedBy>Jerome Davis</cp:lastModifiedBy>
  <cp:revision>1</cp:revision>
  <dcterms:created xsi:type="dcterms:W3CDTF">2026-10-28T12:00:00Z</dcterms:created>
  <dcterms:modified xsi:type="dcterms:W3CDTF">2026-10-28T12:00:00Z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